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8" windowWidth="19140" windowHeight="7296"/>
  </bookViews>
  <sheets>
    <sheet name="методика" sheetId="1" r:id="rId1"/>
  </sheets>
  <calcPr calcId="145621"/>
</workbook>
</file>

<file path=xl/calcChain.xml><?xml version="1.0" encoding="utf-8"?>
<calcChain xmlns="http://schemas.openxmlformats.org/spreadsheetml/2006/main">
  <c r="D45" i="1" l="1"/>
  <c r="E24" i="1"/>
  <c r="D31" i="1"/>
  <c r="D24" i="1"/>
  <c r="E31" i="1" l="1"/>
  <c r="F24" i="1"/>
  <c r="F17" i="1"/>
  <c r="E38" i="1" l="1"/>
  <c r="E39" i="1"/>
  <c r="E40" i="1"/>
  <c r="F31" i="1" l="1"/>
  <c r="J9" i="1"/>
  <c r="H10" i="1"/>
  <c r="K10" i="1" l="1"/>
  <c r="J11" i="1"/>
  <c r="H11" i="1"/>
  <c r="H9" i="1"/>
  <c r="J10" i="1"/>
  <c r="G24" i="1" l="1"/>
  <c r="I10" i="1"/>
  <c r="I9" i="1"/>
  <c r="G17" i="1"/>
  <c r="I11" i="1" l="1"/>
  <c r="E42" i="1"/>
  <c r="E41" i="1" l="1"/>
  <c r="E37" i="1"/>
  <c r="G31" i="1" l="1"/>
</calcChain>
</file>

<file path=xl/comments1.xml><?xml version="1.0" encoding="utf-8"?>
<comments xmlns="http://schemas.openxmlformats.org/spreadsheetml/2006/main">
  <authors>
    <author>Макаревич Светлана Юрьевна</author>
  </authors>
  <commentList>
    <comment ref="C24" authorId="0">
      <text>
        <r>
          <rPr>
            <sz val="9"/>
            <color indexed="81"/>
            <rFont val="Times New Roman"/>
            <family val="1"/>
            <charset val="204"/>
          </rPr>
          <t>Затраты на технологические инновации включают в себя затраты на исследование и разработку новых продуктов, услуг и методов их производства (передачи), новых производственных процессов, производственное проектирование, дизайн и другие разработки (не связанные с научными исследованиями и разработками), приобретение машин и оборудования, связанных с технологическими инновациями, приобретение новых технологий (в т.ч. права на патенты, лицензии на использование изобретений, промышленных образцов, полезных моделей) и иные затраты, которые учитываются при заполнении соответствующего раздела формы федерального статистического наблюдения № 4-инновация.</t>
        </r>
      </text>
    </comment>
  </commentList>
</comments>
</file>

<file path=xl/sharedStrings.xml><?xml version="1.0" encoding="utf-8"?>
<sst xmlns="http://schemas.openxmlformats.org/spreadsheetml/2006/main" count="48" uniqueCount="34">
  <si>
    <t>ВНИМАНИЕ!!! В таблице приведен пример расчета показателей.</t>
  </si>
  <si>
    <t>Все пункты обязательны для заполнения.</t>
  </si>
  <si>
    <t>№</t>
  </si>
  <si>
    <t>Критерий</t>
  </si>
  <si>
    <t>Количество баллов</t>
  </si>
  <si>
    <r>
      <t xml:space="preserve">Объем годовой выручки от реализации продукции (услуг), </t>
    </r>
    <r>
      <rPr>
        <b/>
        <i/>
        <sz val="11"/>
        <color theme="1"/>
        <rFont val="Times New Roman"/>
        <family val="1"/>
        <charset val="204"/>
      </rPr>
      <t>млн.руб.</t>
    </r>
  </si>
  <si>
    <r>
      <t xml:space="preserve">Чистая прибыль,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</si>
  <si>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Производительность труда (выручка на одного работающего), </t>
    </r>
    <r>
      <rPr>
        <b/>
        <i/>
        <sz val="11"/>
        <color theme="1"/>
        <rFont val="Times New Roman"/>
        <family val="1"/>
        <charset val="204"/>
      </rPr>
      <t>млн. рублей</t>
    </r>
  </si>
  <si>
    <t>Значение  индекса</t>
  </si>
  <si>
    <r>
      <t xml:space="preserve">Затраты на технологические инновации,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</si>
  <si>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Доля затрат на технологические инновации в совокупном объеме реализации продукции (услуг), </t>
    </r>
    <r>
      <rPr>
        <b/>
        <i/>
        <sz val="11"/>
        <color theme="1"/>
        <rFont val="Times New Roman"/>
        <family val="1"/>
        <charset val="204"/>
      </rPr>
      <t>%</t>
    </r>
  </si>
  <si>
    <t>Темп изменения, %</t>
  </si>
  <si>
    <r>
      <t xml:space="preserve">Инвестиции в основной капитал,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</si>
  <si>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>Наличие у компании проектов по импортозамещению</t>
    </r>
    <r>
      <rPr>
        <b/>
        <i/>
        <sz val="11"/>
        <color theme="1"/>
        <rFont val="Times New Roman"/>
        <family val="1"/>
        <charset val="204"/>
      </rPr>
      <t xml:space="preserve"> (да - 1, нет - 0) </t>
    </r>
  </si>
  <si>
    <t>ИТОГ</t>
  </si>
  <si>
    <t>Значение итогового индекса</t>
  </si>
  <si>
    <r>
      <t xml:space="preserve">Объем экспорта продукции,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</si>
  <si>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Доля экспорта в общем объеме реализации продукции, </t>
    </r>
    <r>
      <rPr>
        <b/>
        <i/>
        <sz val="11"/>
        <color theme="1"/>
        <rFont val="Times New Roman"/>
        <family val="1"/>
        <charset val="204"/>
      </rPr>
      <t>%</t>
    </r>
  </si>
  <si>
    <t xml:space="preserve">НАИМЕНОВАНИЕ КОМПАНИИ: </t>
  </si>
  <si>
    <r>
      <t>Наличие у компании международных проектов (</t>
    </r>
    <r>
      <rPr>
        <b/>
        <i/>
        <sz val="11"/>
        <color theme="1"/>
        <rFont val="Times New Roman"/>
        <family val="1"/>
        <charset val="204"/>
      </rPr>
      <t xml:space="preserve">да - 1, нет - 0) </t>
    </r>
  </si>
  <si>
    <t>Критерий устойчивости роста</t>
  </si>
  <si>
    <t xml:space="preserve">Среднегеометрический темп роста, % </t>
  </si>
  <si>
    <t>-</t>
  </si>
  <si>
    <t>"Кризисный" критерий</t>
  </si>
  <si>
    <t>Показатель</t>
  </si>
  <si>
    <t>ДИНАМИКА РАЗВИТИЯ: 2019 - 2021</t>
  </si>
  <si>
    <t>ПОКАЗАТЕЛИ ИНВЕСТИЦИОННОЙ АКТИВНОСТИ:  2021 год</t>
  </si>
  <si>
    <t>ПОКАЗАТЕЛИ ИННОВАЦИОННОГО РАЗВИТИЯ: 2021 год</t>
  </si>
  <si>
    <t>ЭКСПОРТ ПРОДУКЦИИ: 2021 год</t>
  </si>
  <si>
    <r>
      <t>Наличие у компании высокотехнологичных проектов (</t>
    </r>
    <r>
      <rPr>
        <b/>
        <i/>
        <sz val="11"/>
        <color theme="1"/>
        <rFont val="Times New Roman"/>
        <family val="1"/>
        <charset val="204"/>
      </rPr>
      <t xml:space="preserve">да - 1, нет - 0) </t>
    </r>
  </si>
  <si>
    <r>
      <t xml:space="preserve">Наличие у компании проекта по цифровизации деятельности компании </t>
    </r>
    <r>
      <rPr>
        <b/>
        <i/>
        <sz val="11"/>
        <color theme="1"/>
        <rFont val="Times New Roman"/>
        <family val="1"/>
        <charset val="204"/>
      </rPr>
      <t>(да - 1, нет - 0)</t>
    </r>
  </si>
  <si>
    <r>
      <t xml:space="preserve">Наличие у компании проектов в сфере энергоэффективности </t>
    </r>
    <r>
      <rPr>
        <b/>
        <i/>
        <sz val="11"/>
        <color theme="1"/>
        <rFont val="Times New Roman"/>
        <family val="1"/>
        <charset val="204"/>
      </rPr>
      <t>(да - 1, нет - 0)</t>
    </r>
  </si>
  <si>
    <r>
      <t>Наличие у компании климатических проектов и проектов в сфере энергоперехода (</t>
    </r>
    <r>
      <rPr>
        <b/>
        <i/>
        <sz val="11"/>
        <color theme="1"/>
        <rFont val="Times New Roman"/>
        <family val="1"/>
        <charset val="204"/>
      </rPr>
      <t xml:space="preserve">да - 1, нет - 0) </t>
    </r>
  </si>
  <si>
    <t>ПРОЕКТЫ (ИМПОРТОЗАМЕЩЕНИЕ, ЦИФРОВИЗАЦИЯ, МЕЖДУНАРОДНЫЕ ПРОЕКТЫ И 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</si>
</sst>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color theme="3" tint="-0.249977111117893"/>
      <name val="Times New Roman"/>
      <family val="1"/>
      <charset val="204"/>
    </font>
    <font>
      <sz val="11"/>
      <color theme="3" tint="-0.249977111117893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B0E7EE"/>
        <bgColor indexed="64"/>
      </patternFill>
    </fill>
    <fill>
      <patternFill patternType="darkUp">
        <bgColor theme="4" tint="-0.249977111117893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5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1" applyBorder="1" applyAlignment="1" applyProtection="1">
      <alignment horizontal="center" vertical="center" wrapText="1"/>
      <protection locked="0"/>
    </xf>
    <xf numFmtId="0" fontId="1" fillId="2" borderId="2" xfId="1" applyBorder="1" applyAlignment="1" applyProtection="1">
      <alignment horizontal="center" vertical="center" wrapText="1"/>
      <protection locked="0"/>
    </xf>
    <xf numFmtId="0" fontId="1" fillId="2" borderId="3" xfId="1" applyBorder="1" applyAlignment="1" applyProtection="1">
      <alignment horizontal="center" vertical="center" wrapText="1"/>
      <protection locked="0"/>
    </xf>
    <xf numFmtId="0" fontId="1" fillId="2" borderId="4" xfId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2" fillId="3" borderId="1" xfId="2" applyBorder="1" applyAlignment="1" applyProtection="1">
      <alignment horizontal="center" vertical="center" wrapText="1"/>
      <protection locked="0"/>
    </xf>
    <xf numFmtId="0" fontId="2" fillId="3" borderId="2" xfId="2" applyBorder="1" applyAlignment="1" applyProtection="1">
      <alignment horizontal="center" vertical="center" wrapText="1"/>
      <protection locked="0"/>
    </xf>
    <xf numFmtId="0" fontId="2" fillId="3" borderId="22" xfId="2" applyBorder="1" applyAlignment="1" applyProtection="1">
      <alignment horizontal="center" vertical="center" wrapText="1"/>
      <protection locked="0"/>
    </xf>
    <xf numFmtId="0" fontId="2" fillId="0" borderId="0" xfId="2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wrapText="1"/>
      <protection locked="0"/>
    </xf>
    <xf numFmtId="0" fontId="3" fillId="0" borderId="24" xfId="0" applyFont="1" applyFill="1" applyBorder="1" applyAlignment="1" applyProtection="1">
      <alignment vertical="center" wrapText="1"/>
      <protection locked="0"/>
    </xf>
    <xf numFmtId="0" fontId="7" fillId="0" borderId="0" xfId="2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1" fillId="2" borderId="22" xfId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1" fillId="2" borderId="14" xfId="1" applyBorder="1" applyAlignment="1" applyProtection="1">
      <alignment wrapText="1"/>
      <protection locked="0"/>
    </xf>
    <xf numFmtId="0" fontId="7" fillId="2" borderId="14" xfId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1" fillId="6" borderId="16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2" borderId="31" xfId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horizontal="right" vertical="center" wrapText="1"/>
      <protection locked="0"/>
    </xf>
    <xf numFmtId="0" fontId="3" fillId="0" borderId="34" xfId="0" applyFont="1" applyBorder="1" applyAlignment="1" applyProtection="1">
      <alignment wrapText="1"/>
      <protection locked="0"/>
    </xf>
    <xf numFmtId="0" fontId="5" fillId="0" borderId="14" xfId="0" applyFont="1" applyBorder="1" applyAlignment="1" applyProtection="1">
      <alignment wrapText="1"/>
      <protection locked="0"/>
    </xf>
    <xf numFmtId="0" fontId="5" fillId="0" borderId="36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3" fillId="0" borderId="38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9" fontId="3" fillId="0" borderId="0" xfId="3" applyFont="1" applyAlignment="1" applyProtection="1">
      <alignment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10" fontId="7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7" fillId="2" borderId="30" xfId="1" applyFont="1" applyBorder="1" applyAlignment="1" applyProtection="1">
      <alignment horizontal="center" vertical="center" wrapText="1"/>
      <protection hidden="1"/>
    </xf>
    <xf numFmtId="0" fontId="7" fillId="2" borderId="26" xfId="1" applyFont="1" applyBorder="1" applyAlignment="1" applyProtection="1">
      <alignment horizontal="center" vertical="center" wrapText="1"/>
      <protection hidden="1"/>
    </xf>
    <xf numFmtId="164" fontId="7" fillId="3" borderId="24" xfId="3" applyNumberFormat="1" applyFont="1" applyFill="1" applyBorder="1" applyAlignment="1" applyProtection="1">
      <alignment vertical="center" wrapText="1"/>
      <protection hidden="1"/>
    </xf>
    <xf numFmtId="0" fontId="7" fillId="3" borderId="25" xfId="2" applyFont="1" applyBorder="1" applyAlignment="1" applyProtection="1">
      <alignment vertical="center" wrapText="1"/>
      <protection hidden="1"/>
    </xf>
    <xf numFmtId="0" fontId="5" fillId="4" borderId="15" xfId="0" applyFont="1" applyFill="1" applyBorder="1" applyAlignment="1" applyProtection="1">
      <alignment horizontal="right" vertical="center" wrapText="1"/>
      <protection hidden="1"/>
    </xf>
    <xf numFmtId="0" fontId="7" fillId="2" borderId="37" xfId="1" applyFont="1" applyBorder="1" applyAlignment="1" applyProtection="1">
      <alignment horizontal="center" vertical="center" wrapText="1"/>
      <protection hidden="1"/>
    </xf>
    <xf numFmtId="0" fontId="7" fillId="2" borderId="25" xfId="1" applyFont="1" applyBorder="1" applyAlignment="1" applyProtection="1">
      <alignment horizontal="center" vertical="center" wrapText="1"/>
      <protection hidden="1"/>
    </xf>
    <xf numFmtId="0" fontId="7" fillId="2" borderId="14" xfId="1" applyFont="1" applyBorder="1" applyAlignment="1" applyProtection="1">
      <alignment horizontal="right" vertical="center" wrapText="1"/>
      <protection hidden="1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36" xfId="1" applyFont="1" applyFill="1" applyBorder="1" applyAlignment="1" applyProtection="1">
      <alignment horizontal="center" vertical="center" wrapText="1"/>
      <protection locked="0"/>
    </xf>
    <xf numFmtId="0" fontId="7" fillId="0" borderId="24" xfId="1" applyFont="1" applyFill="1" applyBorder="1" applyAlignment="1" applyProtection="1">
      <alignment horizontal="center" vertical="center" wrapText="1"/>
      <protection locked="0"/>
    </xf>
    <xf numFmtId="164" fontId="5" fillId="6" borderId="12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12" xfId="0" applyNumberFormat="1" applyFont="1" applyFill="1" applyBorder="1" applyAlignment="1" applyProtection="1">
      <alignment vertical="center" wrapText="1"/>
    </xf>
    <xf numFmtId="164" fontId="3" fillId="0" borderId="12" xfId="0" applyNumberFormat="1" applyFont="1" applyFill="1" applyBorder="1" applyAlignment="1" applyProtection="1">
      <alignment vertical="center" wrapText="1"/>
      <protection locked="0"/>
    </xf>
    <xf numFmtId="164" fontId="5" fillId="4" borderId="12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left" vertical="distributed" wrapText="1"/>
      <protection locked="0"/>
    </xf>
    <xf numFmtId="0" fontId="4" fillId="0" borderId="29" xfId="0" applyFont="1" applyBorder="1" applyAlignment="1" applyProtection="1">
      <alignment horizontal="left" vertical="distributed" wrapText="1"/>
      <protection locked="0"/>
    </xf>
    <xf numFmtId="0" fontId="0" fillId="0" borderId="29" xfId="0" applyBorder="1" applyAlignment="1" applyProtection="1">
      <alignment horizontal="left" vertical="distributed" wrapText="1"/>
      <protection locked="0"/>
    </xf>
    <xf numFmtId="0" fontId="0" fillId="0" borderId="28" xfId="0" applyBorder="1" applyAlignment="1" applyProtection="1">
      <alignment horizontal="left" vertical="distributed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wrapText="1"/>
      <protection locked="0"/>
    </xf>
    <xf numFmtId="0" fontId="0" fillId="0" borderId="35" xfId="0" applyFont="1" applyBorder="1" applyAlignment="1">
      <alignment wrapText="1"/>
    </xf>
  </cellXfs>
  <cellStyles count="4">
    <cellStyle name="Нейтральный" xfId="2" builtinId="28"/>
    <cellStyle name="Обычный" xfId="0" builtinId="0"/>
    <cellStyle name="Процентный" xfId="3" builtinId="5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showGridLines="0" tabSelected="1" zoomScale="89" zoomScaleNormal="89" workbookViewId="0">
      <selection activeCell="B5" sqref="B5:J5"/>
    </sheetView>
  </sheetViews>
  <sheetFormatPr defaultColWidth="8.77734375" defaultRowHeight="13.8" x14ac:dyDescent="0.25"/>
  <cols>
    <col min="1" max="1" width="7" style="2" customWidth="1"/>
    <col min="2" max="2" width="3.77734375" style="2" customWidth="1"/>
    <col min="3" max="3" width="51.77734375" style="2" customWidth="1"/>
    <col min="4" max="4" width="13.21875" style="2" bestFit="1" customWidth="1"/>
    <col min="5" max="5" width="13.21875" style="53" bestFit="1" customWidth="1"/>
    <col min="6" max="6" width="11.77734375" style="2" customWidth="1"/>
    <col min="7" max="7" width="13.21875" style="2" bestFit="1" customWidth="1"/>
    <col min="8" max="8" width="11" style="2" customWidth="1"/>
    <col min="9" max="9" width="12.21875" style="2" customWidth="1"/>
    <col min="10" max="12" width="13.21875" style="2" customWidth="1"/>
    <col min="13" max="13" width="12.44140625" style="2" bestFit="1" customWidth="1"/>
    <col min="14" max="14" width="8.77734375" style="2"/>
    <col min="15" max="15" width="11.44140625" style="2" bestFit="1" customWidth="1"/>
    <col min="16" max="17" width="12.44140625" style="2" bestFit="1" customWidth="1"/>
    <col min="18" max="18" width="8.77734375" style="2"/>
    <col min="19" max="19" width="12.44140625" style="2" bestFit="1" customWidth="1"/>
    <col min="20" max="16384" width="8.77734375" style="2"/>
  </cols>
  <sheetData>
    <row r="1" spans="1:16" s="1" customFormat="1" ht="13.95" x14ac:dyDescent="0.3"/>
    <row r="2" spans="1:16" ht="14.55" customHeight="1" x14ac:dyDescent="0.3">
      <c r="B2" s="95" t="s">
        <v>0</v>
      </c>
      <c r="C2" s="95"/>
      <c r="D2" s="95"/>
      <c r="E2" s="95"/>
      <c r="F2" s="95"/>
      <c r="G2" s="95"/>
      <c r="H2" s="95"/>
      <c r="I2" s="95"/>
      <c r="J2" s="95"/>
    </row>
    <row r="3" spans="1:16" ht="15.6" x14ac:dyDescent="0.3">
      <c r="B3" s="96" t="s">
        <v>1</v>
      </c>
      <c r="C3" s="96"/>
      <c r="D3" s="96"/>
      <c r="E3" s="97"/>
      <c r="F3" s="96"/>
      <c r="G3" s="96"/>
      <c r="H3" s="96"/>
      <c r="I3" s="96"/>
      <c r="J3" s="96"/>
    </row>
    <row r="4" spans="1:16" ht="15" x14ac:dyDescent="0.3">
      <c r="B4" s="64"/>
      <c r="C4" s="64"/>
      <c r="D4" s="64"/>
      <c r="E4" s="65"/>
      <c r="F4" s="64"/>
      <c r="G4" s="64"/>
      <c r="H4" s="64"/>
      <c r="I4" s="64"/>
      <c r="J4" s="64"/>
    </row>
    <row r="5" spans="1:16" ht="34.200000000000003" customHeight="1" x14ac:dyDescent="0.25">
      <c r="B5" s="99" t="s">
        <v>18</v>
      </c>
      <c r="C5" s="100"/>
      <c r="D5" s="101"/>
      <c r="E5" s="101"/>
      <c r="F5" s="101"/>
      <c r="G5" s="101"/>
      <c r="H5" s="101"/>
      <c r="I5" s="101"/>
      <c r="J5" s="102"/>
      <c r="P5" s="75"/>
    </row>
    <row r="6" spans="1:16" ht="34.5" customHeight="1" x14ac:dyDescent="0.25">
      <c r="B6" s="98" t="s">
        <v>25</v>
      </c>
      <c r="C6" s="98"/>
      <c r="D6" s="98"/>
      <c r="E6" s="98"/>
      <c r="F6" s="98"/>
      <c r="G6" s="98"/>
      <c r="H6" s="98"/>
      <c r="I6" s="98"/>
      <c r="J6" s="98"/>
    </row>
    <row r="7" spans="1:16" ht="15.75" customHeight="1" thickBot="1" x14ac:dyDescent="0.35">
      <c r="B7" s="3"/>
      <c r="C7" s="3"/>
      <c r="D7" s="3"/>
      <c r="E7" s="4"/>
      <c r="F7" s="3"/>
      <c r="G7" s="3"/>
      <c r="H7" s="3"/>
      <c r="I7" s="3"/>
      <c r="J7" s="3"/>
    </row>
    <row r="8" spans="1:16" s="5" customFormat="1" ht="57.6" x14ac:dyDescent="0.3">
      <c r="B8" s="6" t="s">
        <v>2</v>
      </c>
      <c r="C8" s="7" t="s">
        <v>24</v>
      </c>
      <c r="D8" s="8">
        <v>2018</v>
      </c>
      <c r="E8" s="8">
        <v>2019</v>
      </c>
      <c r="F8" s="8">
        <v>2020</v>
      </c>
      <c r="G8" s="8">
        <v>2021</v>
      </c>
      <c r="H8" s="66" t="s">
        <v>21</v>
      </c>
      <c r="I8" s="9" t="s">
        <v>4</v>
      </c>
      <c r="J8" s="9" t="s">
        <v>20</v>
      </c>
      <c r="K8" s="9" t="s">
        <v>23</v>
      </c>
    </row>
    <row r="9" spans="1:16" ht="49.5" customHeight="1" x14ac:dyDescent="0.25">
      <c r="B9" s="10"/>
      <c r="C9" s="11" t="s">
        <v>5</v>
      </c>
      <c r="D9" s="12">
        <v>100</v>
      </c>
      <c r="E9" s="12">
        <v>140</v>
      </c>
      <c r="F9" s="12">
        <v>150</v>
      </c>
      <c r="G9" s="12">
        <v>130</v>
      </c>
      <c r="H9" s="78">
        <f>(((E9-D9)/D9+1)*((F9-E9)/E9+1)*((G9-F9)/F9+1))^0.333333333333333-1</f>
        <v>9.1392883061105712E-2</v>
      </c>
      <c r="I9" s="79">
        <f>IF(H9&lt;0.0000001%,0,IF(H9&lt;5.1%,1,IF(H9&lt;15.1%,2,IF(H9&lt;20.1%,3,IF(H9&lt;35.1%,4,5)))))</f>
        <v>2</v>
      </c>
      <c r="J9" s="79">
        <f>IF(AND(E9&gt;D9,F9&gt;E9,G9&gt;F9),1,IF((AND(E9&gt;D9,F9&lt;E9,G9&gt;F9)),0.5,0))</f>
        <v>0</v>
      </c>
      <c r="K9" s="79" t="s">
        <v>22</v>
      </c>
    </row>
    <row r="10" spans="1:16" ht="49.5" customHeight="1" x14ac:dyDescent="0.25">
      <c r="B10" s="13"/>
      <c r="C10" s="14" t="s">
        <v>6</v>
      </c>
      <c r="D10" s="15">
        <v>5</v>
      </c>
      <c r="E10" s="15">
        <v>20</v>
      </c>
      <c r="F10" s="15">
        <v>1</v>
      </c>
      <c r="G10" s="67">
        <v>10</v>
      </c>
      <c r="H10" s="78">
        <f>IF(AND(D10&gt;0,E10&gt;0,F10&gt;0,G10&gt;0),(((E10-D10)/ABS(D10)+1)*((F10-E10)/ABS(E10)+1)*((G10-F10)/ABS(F10)+1))^0.333333333333333-1,0)</f>
        <v>0.25992104989487319</v>
      </c>
      <c r="I10" s="79">
        <f>IF(H10&lt;0.0000001%,0,IF(H10&lt;5.1%,1,IF(H10&lt;15.1%,2,IF(H10&lt;25.1%,3,IF(H10&lt;50.1%,4,5)))))</f>
        <v>4</v>
      </c>
      <c r="J10" s="79">
        <f>IF(AND(F10&gt;E10,G10&gt;F10,G10&gt;0),1,IF((AND(F10&lt;E10,G10&gt;F10,G10&gt;0)),0.5,0))</f>
        <v>0.5</v>
      </c>
      <c r="K10" s="79">
        <f>IF(AND(D10&gt;0,E10&gt;0,F10&lt;0,G10&gt;0),0.5,0)</f>
        <v>0</v>
      </c>
    </row>
    <row r="11" spans="1:16" ht="49.5" customHeight="1" thickBot="1" x14ac:dyDescent="0.3">
      <c r="B11" s="16"/>
      <c r="C11" s="17" t="s">
        <v>7</v>
      </c>
      <c r="D11" s="18">
        <v>4.9000000000000004</v>
      </c>
      <c r="E11" s="18">
        <v>6.2</v>
      </c>
      <c r="F11" s="18">
        <v>5.9</v>
      </c>
      <c r="G11" s="68">
        <v>6</v>
      </c>
      <c r="H11" s="78">
        <f>(((E11-D11)/ABS(D11)+1)*((F11-E11)/ABS(E11)+1)*((G11-F11)/ABS(F11)+1))^0.333333333333333-1</f>
        <v>6.9838912459786684E-2</v>
      </c>
      <c r="I11" s="80">
        <f>IF(H11&lt;0.0000001%,0,IF(H11&lt;5.1%,1,IF(H11&lt;10.1%,2,IF(H11&lt;20.1%,3,IF(H11&lt;30.1%,4,5)))))</f>
        <v>2</v>
      </c>
      <c r="J11" s="79">
        <f>IF(AND(E11&gt;D11,F11&gt;E11,G11&gt;F11),1,IF((AND(E11&gt;D11,F11&lt;E11,G11&gt;F11)),0.5,0))</f>
        <v>0.5</v>
      </c>
      <c r="K11" s="79" t="s">
        <v>22</v>
      </c>
    </row>
    <row r="12" spans="1:16" ht="31.95" customHeight="1" x14ac:dyDescent="0.3">
      <c r="B12" s="21"/>
      <c r="C12" s="103"/>
      <c r="D12" s="104"/>
      <c r="E12" s="104"/>
      <c r="F12" s="104"/>
      <c r="G12" s="104"/>
      <c r="H12" s="104"/>
      <c r="I12" s="104"/>
      <c r="J12" s="104"/>
    </row>
    <row r="13" spans="1:16" ht="14.4" x14ac:dyDescent="0.25">
      <c r="B13" s="21"/>
      <c r="C13" s="20"/>
      <c r="D13" s="76"/>
      <c r="E13" s="76"/>
      <c r="F13" s="76"/>
      <c r="G13" s="76"/>
      <c r="H13" s="76"/>
      <c r="I13" s="76"/>
      <c r="J13" s="76"/>
    </row>
    <row r="14" spans="1:16" ht="15.6" x14ac:dyDescent="0.25">
      <c r="A14" s="98" t="s">
        <v>26</v>
      </c>
      <c r="B14" s="98"/>
      <c r="C14" s="98"/>
      <c r="D14" s="98"/>
      <c r="E14" s="98"/>
      <c r="F14" s="98"/>
      <c r="G14" s="98"/>
      <c r="H14" s="98"/>
      <c r="I14" s="98"/>
      <c r="J14" s="76"/>
    </row>
    <row r="15" spans="1:16" ht="16.5" customHeight="1" thickBot="1" x14ac:dyDescent="0.3">
      <c r="A15" s="74"/>
      <c r="B15" s="74"/>
      <c r="C15" s="74"/>
      <c r="D15" s="74"/>
      <c r="E15" s="74"/>
      <c r="F15" s="74"/>
      <c r="G15" s="74"/>
      <c r="H15" s="74"/>
      <c r="I15" s="74"/>
      <c r="J15" s="76"/>
    </row>
    <row r="16" spans="1:16" ht="42.6" customHeight="1" x14ac:dyDescent="0.25">
      <c r="B16" s="34" t="s">
        <v>2</v>
      </c>
      <c r="C16" s="35" t="s">
        <v>24</v>
      </c>
      <c r="D16" s="35">
        <v>2020</v>
      </c>
      <c r="E16" s="35">
        <v>2021</v>
      </c>
      <c r="F16" s="35" t="s">
        <v>11</v>
      </c>
      <c r="G16" s="36" t="s">
        <v>4</v>
      </c>
      <c r="H16" s="37"/>
      <c r="J16" s="76"/>
    </row>
    <row r="17" spans="1:11" ht="31.95" customHeight="1" thickBot="1" x14ac:dyDescent="0.35">
      <c r="B17" s="38"/>
      <c r="C17" s="39" t="s">
        <v>12</v>
      </c>
      <c r="D17" s="40">
        <v>10</v>
      </c>
      <c r="E17" s="40">
        <v>11</v>
      </c>
      <c r="F17" s="81">
        <f>IF(D17&gt;0,(E17-D17)/D17*100, IF(E17&gt;0,1,0))</f>
        <v>10</v>
      </c>
      <c r="G17" s="82">
        <f>IF(F17&lt;0.00001,0,IF(F17&lt;5.1,1,IF(F17&lt;10.1,2,IF(F17&lt;15.1,3,IF(F17&lt;25.1,4,5)))))</f>
        <v>2</v>
      </c>
      <c r="H17" s="41"/>
      <c r="I17" s="33"/>
      <c r="J17" s="76"/>
    </row>
    <row r="18" spans="1:11" ht="35.25" customHeight="1" x14ac:dyDescent="0.3">
      <c r="B18" s="19"/>
      <c r="C18" s="105"/>
      <c r="D18" s="106"/>
      <c r="E18" s="106"/>
      <c r="F18" s="106"/>
      <c r="G18" s="106"/>
      <c r="H18" s="41"/>
      <c r="I18" s="33"/>
      <c r="J18" s="76"/>
    </row>
    <row r="19" spans="1:11" x14ac:dyDescent="0.25">
      <c r="B19" s="21"/>
      <c r="C19" s="22"/>
      <c r="D19" s="20"/>
      <c r="E19" s="20"/>
      <c r="F19" s="20"/>
      <c r="G19" s="20"/>
      <c r="H19" s="20"/>
      <c r="I19" s="20"/>
      <c r="J19" s="23"/>
    </row>
    <row r="20" spans="1:11" ht="15.6" x14ac:dyDescent="0.25">
      <c r="A20" s="21"/>
      <c r="B20" s="98" t="s">
        <v>27</v>
      </c>
      <c r="C20" s="98"/>
      <c r="D20" s="98"/>
      <c r="E20" s="98"/>
      <c r="F20" s="98"/>
      <c r="G20" s="98"/>
      <c r="H20" s="98"/>
      <c r="I20" s="98"/>
      <c r="J20" s="98"/>
    </row>
    <row r="21" spans="1:11" ht="16.2" thickBot="1" x14ac:dyDescent="0.3">
      <c r="A21" s="21"/>
      <c r="B21" s="25"/>
      <c r="C21" s="25"/>
      <c r="D21" s="25"/>
      <c r="E21" s="25"/>
      <c r="F21" s="25"/>
      <c r="G21" s="25"/>
      <c r="H21" s="25"/>
      <c r="I21" s="25"/>
      <c r="J21" s="25"/>
    </row>
    <row r="22" spans="1:11" ht="28.8" x14ac:dyDescent="0.25">
      <c r="A22" s="21"/>
      <c r="B22" s="57" t="s">
        <v>2</v>
      </c>
      <c r="C22" s="58" t="s">
        <v>3</v>
      </c>
      <c r="D22" s="58">
        <v>2020</v>
      </c>
      <c r="E22" s="58">
        <v>2021</v>
      </c>
      <c r="F22" s="59" t="s">
        <v>8</v>
      </c>
      <c r="G22" s="60" t="s">
        <v>4</v>
      </c>
      <c r="H22" s="25"/>
      <c r="I22" s="25"/>
      <c r="J22" s="25"/>
      <c r="K22" s="25"/>
    </row>
    <row r="23" spans="1:11" ht="15.6" x14ac:dyDescent="0.25">
      <c r="A23" s="21"/>
      <c r="B23" s="26"/>
      <c r="C23" s="27" t="s">
        <v>9</v>
      </c>
      <c r="D23" s="77">
        <v>15</v>
      </c>
      <c r="E23" s="28">
        <v>0</v>
      </c>
      <c r="F23" s="29"/>
      <c r="G23" s="30"/>
      <c r="H23" s="25"/>
      <c r="I23" s="25"/>
      <c r="J23" s="25"/>
      <c r="K23" s="25"/>
    </row>
    <row r="24" spans="1:11" ht="28.8" thickBot="1" x14ac:dyDescent="0.3">
      <c r="A24" s="21"/>
      <c r="B24" s="31"/>
      <c r="C24" s="32" t="s">
        <v>10</v>
      </c>
      <c r="D24" s="92">
        <f>100*D23/F9</f>
        <v>10</v>
      </c>
      <c r="E24" s="92">
        <f>100*E23/G9</f>
        <v>0</v>
      </c>
      <c r="F24" s="93">
        <f>IF(E24&gt;0,E24,IF(D24&gt;0,D24*0.3,0))</f>
        <v>3</v>
      </c>
      <c r="G24" s="83">
        <f>IF(F24&lt;0.00001,0,IF(F24&lt;2.1,1,IF(F24&lt;5.1,2,IF(F24&lt;15.1,3,IF(F24&lt;25.1,4,5)))))</f>
        <v>2</v>
      </c>
      <c r="J24" s="21"/>
      <c r="K24" s="24"/>
    </row>
    <row r="25" spans="1:11" x14ac:dyDescent="0.25">
      <c r="E25" s="2"/>
      <c r="G25" s="33"/>
      <c r="H25" s="33"/>
    </row>
    <row r="26" spans="1:11" s="21" customFormat="1" ht="18.600000000000001" customHeight="1" x14ac:dyDescent="0.25">
      <c r="B26" s="19"/>
      <c r="C26" s="63"/>
      <c r="D26" s="43"/>
      <c r="E26" s="43"/>
      <c r="F26" s="41"/>
      <c r="G26" s="41"/>
      <c r="H26" s="41"/>
      <c r="I26" s="24"/>
    </row>
    <row r="27" spans="1:11" ht="15.6" customHeight="1" x14ac:dyDescent="0.25">
      <c r="A27" s="21"/>
      <c r="B27" s="98" t="s">
        <v>28</v>
      </c>
      <c r="C27" s="98"/>
      <c r="D27" s="98"/>
      <c r="E27" s="98"/>
      <c r="F27" s="98"/>
      <c r="G27" s="98"/>
      <c r="H27" s="98"/>
      <c r="I27" s="98"/>
      <c r="J27" s="98"/>
    </row>
    <row r="28" spans="1:11" ht="16.2" thickBot="1" x14ac:dyDescent="0.3">
      <c r="A28" s="21"/>
      <c r="B28" s="54"/>
      <c r="C28" s="54"/>
      <c r="D28" s="54"/>
      <c r="E28" s="54"/>
      <c r="F28" s="54"/>
      <c r="G28" s="54"/>
      <c r="H28" s="54"/>
      <c r="I28" s="54"/>
      <c r="J28" s="54"/>
    </row>
    <row r="29" spans="1:11" ht="28.8" x14ac:dyDescent="0.25">
      <c r="A29" s="21"/>
      <c r="B29" s="55" t="s">
        <v>2</v>
      </c>
      <c r="C29" s="56" t="s">
        <v>3</v>
      </c>
      <c r="D29" s="56">
        <v>2020</v>
      </c>
      <c r="E29" s="56">
        <v>2021</v>
      </c>
      <c r="F29" s="61" t="s">
        <v>8</v>
      </c>
      <c r="G29" s="62" t="s">
        <v>4</v>
      </c>
      <c r="H29" s="54"/>
      <c r="I29" s="54"/>
      <c r="J29" s="54"/>
      <c r="K29" s="54"/>
    </row>
    <row r="30" spans="1:11" ht="15.6" x14ac:dyDescent="0.25">
      <c r="A30" s="21"/>
      <c r="B30" s="26"/>
      <c r="C30" s="27" t="s">
        <v>16</v>
      </c>
      <c r="D30" s="28">
        <v>36.56</v>
      </c>
      <c r="E30" s="28">
        <v>10</v>
      </c>
      <c r="F30" s="29"/>
      <c r="G30" s="30"/>
      <c r="H30" s="54"/>
      <c r="I30" s="54"/>
      <c r="J30" s="54"/>
      <c r="K30" s="54"/>
    </row>
    <row r="31" spans="1:11" ht="28.8" thickBot="1" x14ac:dyDescent="0.3">
      <c r="A31" s="21"/>
      <c r="B31" s="31"/>
      <c r="C31" s="32" t="s">
        <v>17</v>
      </c>
      <c r="D31" s="91">
        <f>100*D30/F9</f>
        <v>24.373333333333335</v>
      </c>
      <c r="E31" s="91">
        <f>100*E30/G9</f>
        <v>7.6923076923076925</v>
      </c>
      <c r="F31" s="90">
        <f>IF(E31&gt;0,E31,IF(D31&gt;0,D31*0.3,0))</f>
        <v>7.6923076923076925</v>
      </c>
      <c r="G31" s="83">
        <f>IF(F31&lt;0.00001,0,IF(F31&lt;5.1,1,IF(F31&lt;15.1,2,IF(F31&lt;35.1,3,IF(F31&lt;50.1,4,5)))))</f>
        <v>2</v>
      </c>
      <c r="J31" s="21"/>
      <c r="K31" s="24"/>
    </row>
    <row r="32" spans="1:11" s="21" customFormat="1" ht="18.600000000000001" customHeight="1" x14ac:dyDescent="0.25">
      <c r="B32" s="19"/>
      <c r="C32" s="63"/>
      <c r="D32" s="43"/>
      <c r="E32" s="43"/>
      <c r="F32" s="41"/>
      <c r="G32" s="41"/>
      <c r="H32" s="41"/>
      <c r="I32" s="24"/>
    </row>
    <row r="33" spans="1:10" s="21" customFormat="1" x14ac:dyDescent="0.25">
      <c r="B33" s="19"/>
      <c r="C33" s="42"/>
      <c r="D33" s="43"/>
      <c r="E33" s="43"/>
      <c r="F33" s="41"/>
      <c r="G33" s="41"/>
      <c r="H33" s="41"/>
      <c r="I33" s="24"/>
    </row>
    <row r="34" spans="1:10" s="21" customFormat="1" ht="14.55" customHeight="1" x14ac:dyDescent="0.25">
      <c r="A34" s="94" t="s">
        <v>33</v>
      </c>
      <c r="B34" s="94"/>
      <c r="C34" s="94"/>
      <c r="D34" s="94"/>
      <c r="E34" s="94"/>
      <c r="F34" s="94"/>
      <c r="G34" s="94"/>
      <c r="H34" s="94"/>
      <c r="I34" s="94"/>
    </row>
    <row r="35" spans="1:10" s="21" customFormat="1" ht="14.4" thickBot="1" x14ac:dyDescent="0.3">
      <c r="B35" s="19"/>
      <c r="C35" s="42"/>
      <c r="D35" s="43"/>
      <c r="E35" s="43"/>
      <c r="F35" s="41"/>
      <c r="G35" s="41"/>
      <c r="H35" s="41"/>
      <c r="I35" s="24"/>
    </row>
    <row r="36" spans="1:10" s="44" customFormat="1" ht="28.8" x14ac:dyDescent="0.25">
      <c r="B36" s="6" t="s">
        <v>2</v>
      </c>
      <c r="C36" s="7" t="s">
        <v>3</v>
      </c>
      <c r="D36" s="7" t="s">
        <v>8</v>
      </c>
      <c r="E36" s="45" t="s">
        <v>4</v>
      </c>
    </row>
    <row r="37" spans="1:10" s="44" customFormat="1" ht="28.8" x14ac:dyDescent="0.3">
      <c r="B37" s="69"/>
      <c r="C37" s="70" t="s">
        <v>13</v>
      </c>
      <c r="D37" s="87">
        <v>1</v>
      </c>
      <c r="E37" s="79">
        <f>D37</f>
        <v>1</v>
      </c>
    </row>
    <row r="38" spans="1:10" s="44" customFormat="1" ht="28.8" x14ac:dyDescent="0.3">
      <c r="B38" s="73"/>
      <c r="C38" s="71" t="s">
        <v>19</v>
      </c>
      <c r="D38" s="88">
        <v>0</v>
      </c>
      <c r="E38" s="79">
        <f t="shared" ref="E38:E40" si="0">D38</f>
        <v>0</v>
      </c>
    </row>
    <row r="39" spans="1:10" s="44" customFormat="1" ht="30.45" customHeight="1" x14ac:dyDescent="0.3">
      <c r="B39" s="73"/>
      <c r="C39" s="70" t="s">
        <v>30</v>
      </c>
      <c r="D39" s="88">
        <v>1</v>
      </c>
      <c r="E39" s="79">
        <f t="shared" si="0"/>
        <v>1</v>
      </c>
    </row>
    <row r="40" spans="1:10" s="46" customFormat="1" ht="30" customHeight="1" x14ac:dyDescent="0.3">
      <c r="B40" s="73"/>
      <c r="C40" s="71" t="s">
        <v>31</v>
      </c>
      <c r="D40" s="88">
        <v>0</v>
      </c>
      <c r="E40" s="79">
        <f t="shared" si="0"/>
        <v>0</v>
      </c>
    </row>
    <row r="41" spans="1:10" s="46" customFormat="1" ht="25.95" customHeight="1" x14ac:dyDescent="0.3">
      <c r="B41" s="73"/>
      <c r="C41" s="71" t="s">
        <v>29</v>
      </c>
      <c r="D41" s="88">
        <v>0</v>
      </c>
      <c r="E41" s="84">
        <f>D41</f>
        <v>0</v>
      </c>
      <c r="F41" s="50"/>
      <c r="G41" s="50"/>
      <c r="H41" s="50"/>
      <c r="I41" s="50"/>
      <c r="J41" s="42"/>
    </row>
    <row r="42" spans="1:10" ht="28.8" thickBot="1" x14ac:dyDescent="0.35">
      <c r="B42" s="72"/>
      <c r="C42" s="39" t="s">
        <v>32</v>
      </c>
      <c r="D42" s="89">
        <v>0</v>
      </c>
      <c r="E42" s="85">
        <f>D42</f>
        <v>0</v>
      </c>
    </row>
    <row r="43" spans="1:10" ht="14.4" thickBot="1" x14ac:dyDescent="0.3">
      <c r="B43" s="46"/>
      <c r="C43" s="46"/>
      <c r="D43" s="47" t="s">
        <v>14</v>
      </c>
      <c r="E43" s="46"/>
    </row>
    <row r="44" spans="1:10" x14ac:dyDescent="0.25">
      <c r="B44" s="48"/>
      <c r="C44" s="48"/>
      <c r="D44" s="49"/>
      <c r="E44" s="50"/>
    </row>
    <row r="45" spans="1:10" ht="14.4" x14ac:dyDescent="0.3">
      <c r="B45" s="51"/>
      <c r="C45" s="52" t="s">
        <v>15</v>
      </c>
      <c r="D45" s="86">
        <f>(I9+J9)+(I10+J10+K10)+(I11+J11)+G24+G17+G31+E37+E38+E39+E40+E41+E42</f>
        <v>17</v>
      </c>
      <c r="E45" s="2"/>
    </row>
  </sheetData>
  <sheetProtection password="9CBB" sheet="1" objects="1" scenarios="1" selectLockedCells="1"/>
  <mergeCells count="10">
    <mergeCell ref="A34:I34"/>
    <mergeCell ref="B2:J2"/>
    <mergeCell ref="B3:J3"/>
    <mergeCell ref="B6:J6"/>
    <mergeCell ref="B20:J20"/>
    <mergeCell ref="B27:J27"/>
    <mergeCell ref="B5:J5"/>
    <mergeCell ref="C12:J12"/>
    <mergeCell ref="A14:I14"/>
    <mergeCell ref="C18:G1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методика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Макаревич Светлана Юрьевна</dc:creator>
  <cp:lastModifiedBy>Макаревич Светлана Юрьевна</cp:lastModifiedBy>
  <dcterms:created xsi:type="dcterms:W3CDTF">2017-09-05T10:51:31Z</dcterms:created>
  <dcterms:modified xsi:type="dcterms:W3CDTF">2022-04-06T13:15:57Z</dcterms:modified>
</cp:coreProperties>
</file>